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ultzbach\Desktop\FY23 Budget Docs\"/>
    </mc:Choice>
  </mc:AlternateContent>
  <bookViews>
    <workbookView xWindow="0" yWindow="0" windowWidth="28800" windowHeight="11832" tabRatio="943"/>
  </bookViews>
  <sheets>
    <sheet name="Wright Pierce Water Calculation" sheetId="1" r:id="rId1"/>
    <sheet name="Raftelis Water Calculation 1" sheetId="3" r:id="rId2"/>
    <sheet name="Raftelis Water Calculation 2" sheetId="6" r:id="rId3"/>
    <sheet name="Wright Pierce Sewer Calculation" sheetId="2" r:id="rId4"/>
    <sheet name="Raftelis Sewer Calculation 1" sheetId="4" r:id="rId5"/>
    <sheet name="Raftelis Sewer Calculation 2" sheetId="5" r:id="rId6"/>
  </sheets>
  <definedNames>
    <definedName name="_xlnm.Print_Area" localSheetId="4">'Raftelis Sewer Calculation 1'!$A$2:$G$31</definedName>
    <definedName name="_xlnm.Print_Area" localSheetId="1">'Raftelis Water Calculation 1'!$A$2:$F$27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16" i="5" s="1"/>
  <c r="D18" i="5" s="1"/>
  <c r="B16" i="5"/>
  <c r="D24" i="6"/>
  <c r="B16" i="6"/>
  <c r="D13" i="6"/>
  <c r="D13" i="3"/>
  <c r="D15" i="3" s="1"/>
  <c r="B13" i="3"/>
  <c r="B14" i="4"/>
  <c r="D14" i="4"/>
  <c r="D16" i="4" s="1"/>
  <c r="B16" i="2"/>
  <c r="D16" i="2"/>
  <c r="D18" i="2" s="1"/>
  <c r="H16" i="1" l="1"/>
  <c r="H18" i="1" s="1"/>
  <c r="F16" i="1"/>
  <c r="D14" i="6" l="1"/>
  <c r="D16" i="6" s="1"/>
  <c r="D18" i="6" s="1"/>
  <c r="B4" i="6"/>
  <c r="B18" i="6" s="1"/>
  <c r="B4" i="5"/>
  <c r="B18" i="5" s="1"/>
  <c r="D24" i="4"/>
  <c r="D25" i="4" s="1"/>
  <c r="B3" i="4"/>
  <c r="B16" i="4" s="1"/>
  <c r="D23" i="3"/>
  <c r="B3" i="3"/>
  <c r="B15" i="3" s="1"/>
  <c r="H29" i="1" l="1"/>
  <c r="H30" i="1" s="1"/>
  <c r="D28" i="2"/>
  <c r="D29" i="2" s="1"/>
  <c r="B5" i="2"/>
  <c r="B18" i="2" s="1"/>
  <c r="F5" i="1"/>
  <c r="F18" i="1" s="1"/>
</calcChain>
</file>

<file path=xl/sharedStrings.xml><?xml version="1.0" encoding="utf-8"?>
<sst xmlns="http://schemas.openxmlformats.org/spreadsheetml/2006/main" count="142" uniqueCount="50">
  <si>
    <t>Funding Request</t>
  </si>
  <si>
    <t>Connection Fees</t>
  </si>
  <si>
    <t>Lien Revenue</t>
  </si>
  <si>
    <t>Interest &amp; Penalties</t>
  </si>
  <si>
    <t xml:space="preserve"> </t>
  </si>
  <si>
    <t>Betterments</t>
  </si>
  <si>
    <t>Amount to Be Raised by Wastewater Rate</t>
  </si>
  <si>
    <t>Proposed Sewer Rate t o Fund FY 23 Budget</t>
  </si>
  <si>
    <t>Existing Sewer Rate</t>
  </si>
  <si>
    <t>Proposed Increase</t>
  </si>
  <si>
    <t>Clean Water Assessment</t>
  </si>
  <si>
    <t>Miscellaneous Revenue</t>
  </si>
  <si>
    <t>Amount to Be Raised by Water Rate</t>
  </si>
  <si>
    <t>Annual Water Usage to Calculate Water  bill</t>
  </si>
  <si>
    <t>Existing Water Rate</t>
  </si>
  <si>
    <t>Annual Water Usage to Calculate Sewer  bill</t>
  </si>
  <si>
    <t>FY 22</t>
  </si>
  <si>
    <t>FY 23</t>
  </si>
  <si>
    <t>Proposed Water Rate to Fund FY 23 Budget</t>
  </si>
  <si>
    <t>Subsidy</t>
  </si>
  <si>
    <t>Betterment Interest and Penalties</t>
  </si>
  <si>
    <t>Percentage Increase</t>
  </si>
  <si>
    <t>Amount to Be raised by Quarterly charges</t>
  </si>
  <si>
    <t>Amount to be Raised by Quarterly charge</t>
  </si>
  <si>
    <t>Proposed Water Rate to Fund FY 23 Budget- Single Family</t>
  </si>
  <si>
    <t>Proposed Water Rate to Fund FY 23 Budget Multifamily</t>
  </si>
  <si>
    <t>Proposed Water Rate to Fund FY 23 Budget-Non Residential</t>
  </si>
  <si>
    <t>Annual Water Usage to Calculate Water  bill-Single family</t>
  </si>
  <si>
    <t>Annual Water Usage to Calculate Water  bill-Multi Family</t>
  </si>
  <si>
    <t>Annual Water Usage to Calculate Water  bill-Non Residential</t>
  </si>
  <si>
    <t>Total Revenue</t>
  </si>
  <si>
    <t>Total</t>
  </si>
  <si>
    <t>Surplus(Deficit)</t>
  </si>
  <si>
    <t>Proposed Quarterly Charge- 5/8 inch</t>
  </si>
  <si>
    <t>Proposed Quarterly Charge- 3/4 inch</t>
  </si>
  <si>
    <t>Proposed Quarterly Charge- 1, 1.25, 1.5 inch</t>
  </si>
  <si>
    <t>Proposed Quarterly Charge- 2 inch</t>
  </si>
  <si>
    <t>Proposed Quarterly Charge- 3 inch</t>
  </si>
  <si>
    <t>Proposed Quarterly Charge- 4 inch</t>
  </si>
  <si>
    <t>Proposed Quarterly Charge- 6 inch</t>
  </si>
  <si>
    <t># of accounts</t>
  </si>
  <si>
    <t>Total Surplus(Deficit)</t>
  </si>
  <si>
    <t>Proposed Sewer Rate</t>
  </si>
  <si>
    <t># of Accounts</t>
  </si>
  <si>
    <t xml:space="preserve">Wright Pierce Water Calculation </t>
  </si>
  <si>
    <t>Raftelis Water Calculation 1</t>
  </si>
  <si>
    <t>Raftelis Water Calculation 2</t>
  </si>
  <si>
    <t>Wright Pierce Sewer Calculation</t>
  </si>
  <si>
    <t>Raftelis Sewer Calculation 1</t>
  </si>
  <si>
    <t>Raftelis Sewer Calculation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</si>
</sst>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2" applyFont="1"/>
    <xf numFmtId="39" fontId="0" fillId="0" borderId="0" xfId="2" applyNumberFormat="1" applyFont="1"/>
    <xf numFmtId="43" fontId="0" fillId="0" borderId="0" xfId="1" applyFont="1"/>
    <xf numFmtId="44" fontId="0" fillId="0" borderId="0" xfId="0" applyNumberFormat="1"/>
    <xf numFmtId="10" fontId="0" fillId="0" borderId="0" xfId="3" applyNumberFormat="1" applyFont="1"/>
    <xf numFmtId="0" fontId="0" fillId="0" borderId="0" xfId="0" applyAlignment="1">
      <alignment horizontal="center"/>
    </xf>
    <xf numFmtId="37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2" applyFont="1"/>
    <xf numFmtId="44" fontId="3" fillId="0" borderId="0" xfId="0" applyNumberFormat="1" applyFont="1"/>
    <xf numFmtId="39" fontId="3" fillId="0" borderId="0" xfId="2" applyNumberFormat="1" applyFont="1"/>
    <xf numFmtId="10" fontId="3" fillId="0" borderId="0" xfId="3" applyNumberFormat="1" applyFont="1"/>
    <xf numFmtId="43" fontId="3" fillId="0" borderId="0" xfId="1" applyFont="1"/>
    <xf numFmtId="44" fontId="5" fillId="0" borderId="1" xfId="2" applyFont="1" applyBorder="1"/>
    <xf numFmtId="44" fontId="4" fillId="0" borderId="1" xfId="2" applyFont="1" applyBorder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 applyAlignment="1"/>
    <xf numFmtId="44" fontId="8" fillId="0" borderId="1" xfId="0" applyNumberFormat="1" applyFont="1" applyBorder="1"/>
    <xf numFmtId="44" fontId="5" fillId="0" borderId="1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8" sqref="B8"/>
    </sheetView>
  </sheetViews>
  <sheetFormatPr defaultRowHeight="14.4" x14ac:dyDescent="0.3"/>
  <cols>
    <col min="6" max="6" width="15.33203125" bestFit="1" customWidth="1"/>
    <col min="8" max="8" width="14.33203125" bestFit="1" customWidth="1"/>
  </cols>
  <sheetData>
    <row r="1" spans="1:9" ht="23.4" x14ac:dyDescent="0.45">
      <c r="A1" s="17" t="s">
        <v>44</v>
      </c>
      <c r="B1" s="18"/>
      <c r="C1" s="18"/>
      <c r="D1" s="18"/>
      <c r="E1" s="18"/>
      <c r="F1" s="18"/>
      <c r="G1" s="18"/>
      <c r="H1" s="18"/>
    </row>
    <row r="4" spans="1:9" x14ac:dyDescent="0.3">
      <c r="F4" s="6" t="s">
        <v>16</v>
      </c>
      <c r="G4" s="6"/>
      <c r="H4" s="6" t="s">
        <v>17</v>
      </c>
    </row>
    <row r="5" spans="1:9" x14ac:dyDescent="0.3">
      <c r="A5" t="s">
        <v>0</v>
      </c>
      <c r="F5" s="1">
        <f>SUM(F8:F14)</f>
        <v>1043978</v>
      </c>
      <c r="G5" s="1"/>
      <c r="H5" s="1">
        <v>1109625</v>
      </c>
      <c r="I5" s="1"/>
    </row>
    <row r="6" spans="1:9" x14ac:dyDescent="0.3">
      <c r="F6" s="1"/>
      <c r="G6" s="1"/>
      <c r="H6" s="1"/>
      <c r="I6" s="1"/>
    </row>
    <row r="7" spans="1:9" x14ac:dyDescent="0.3">
      <c r="F7" s="1"/>
      <c r="G7" s="1"/>
      <c r="H7" s="1"/>
      <c r="I7" s="1"/>
    </row>
    <row r="8" spans="1:9" x14ac:dyDescent="0.3">
      <c r="A8" t="s">
        <v>1</v>
      </c>
      <c r="F8" s="1">
        <v>10000</v>
      </c>
      <c r="G8" s="1"/>
      <c r="H8" s="1">
        <v>10000</v>
      </c>
      <c r="I8" s="1"/>
    </row>
    <row r="9" spans="1:9" x14ac:dyDescent="0.3">
      <c r="A9" t="s">
        <v>10</v>
      </c>
      <c r="F9" s="1"/>
      <c r="G9" s="1"/>
      <c r="H9" s="1">
        <v>1500</v>
      </c>
      <c r="I9" s="1"/>
    </row>
    <row r="10" spans="1:9" x14ac:dyDescent="0.3">
      <c r="A10" t="s">
        <v>2</v>
      </c>
      <c r="F10" s="1">
        <v>57000</v>
      </c>
      <c r="G10" s="1"/>
      <c r="H10" s="1">
        <v>30000</v>
      </c>
      <c r="I10" s="1"/>
    </row>
    <row r="11" spans="1:9" x14ac:dyDescent="0.3">
      <c r="A11" t="s">
        <v>3</v>
      </c>
      <c r="F11" s="1">
        <v>6900</v>
      </c>
      <c r="G11" s="1"/>
      <c r="H11" s="1">
        <v>5500</v>
      </c>
      <c r="I11" s="1"/>
    </row>
    <row r="12" spans="1:9" x14ac:dyDescent="0.3">
      <c r="A12" t="s">
        <v>11</v>
      </c>
      <c r="F12" s="1">
        <v>1500</v>
      </c>
      <c r="G12" s="1"/>
      <c r="H12" s="1">
        <v>10000</v>
      </c>
      <c r="I12" s="1"/>
    </row>
    <row r="13" spans="1:9" x14ac:dyDescent="0.3">
      <c r="A13" t="s">
        <v>19</v>
      </c>
      <c r="F13" s="1">
        <v>51664</v>
      </c>
      <c r="G13" s="1"/>
      <c r="H13" s="1"/>
      <c r="I13" s="1"/>
    </row>
    <row r="14" spans="1:9" x14ac:dyDescent="0.3">
      <c r="A14" t="s">
        <v>12</v>
      </c>
      <c r="F14" s="1">
        <v>916914</v>
      </c>
      <c r="G14" s="1"/>
      <c r="H14" s="1">
        <v>1027200</v>
      </c>
      <c r="I14" s="1"/>
    </row>
    <row r="15" spans="1:9" x14ac:dyDescent="0.3">
      <c r="A15" t="s">
        <v>4</v>
      </c>
      <c r="F15" s="1"/>
      <c r="G15" s="1"/>
      <c r="H15" s="1"/>
      <c r="I15" s="1"/>
    </row>
    <row r="16" spans="1:9" x14ac:dyDescent="0.3">
      <c r="A16" t="s">
        <v>30</v>
      </c>
      <c r="F16" s="1">
        <f>SUM(F8:F14)</f>
        <v>1043978</v>
      </c>
      <c r="G16" s="1"/>
      <c r="H16" s="1">
        <f>SUM(H8:H14)</f>
        <v>1084200</v>
      </c>
      <c r="I16" s="1"/>
    </row>
    <row r="17" spans="1:9" ht="15" thickBot="1" x14ac:dyDescent="0.35">
      <c r="F17" s="1"/>
      <c r="G17" s="1"/>
      <c r="H17" s="1"/>
      <c r="I17" s="1"/>
    </row>
    <row r="18" spans="1:9" ht="15" thickBot="1" x14ac:dyDescent="0.35">
      <c r="A18" t="s">
        <v>32</v>
      </c>
      <c r="F18" s="1">
        <f>SUM(F16-F5)</f>
        <v>0</v>
      </c>
      <c r="G18" s="1"/>
      <c r="H18" s="16">
        <f>SUM(H16-H5)</f>
        <v>-25425</v>
      </c>
      <c r="I18" s="1"/>
    </row>
    <row r="19" spans="1:9" x14ac:dyDescent="0.3">
      <c r="F19" s="1"/>
      <c r="G19" s="1"/>
      <c r="H19" s="1"/>
      <c r="I19" s="1"/>
    </row>
    <row r="20" spans="1:9" x14ac:dyDescent="0.3">
      <c r="F20" s="1"/>
      <c r="G20" s="1"/>
      <c r="H20" s="1"/>
      <c r="I20" s="1"/>
    </row>
    <row r="21" spans="1:9" x14ac:dyDescent="0.3">
      <c r="F21" s="1"/>
      <c r="G21" s="1"/>
      <c r="H21" s="1"/>
      <c r="I21" s="1"/>
    </row>
    <row r="22" spans="1:9" x14ac:dyDescent="0.3">
      <c r="A22" t="s">
        <v>13</v>
      </c>
      <c r="F22" s="2">
        <v>15500000</v>
      </c>
      <c r="G22" s="1"/>
      <c r="H22" s="2">
        <v>16000000</v>
      </c>
      <c r="I22" s="1"/>
    </row>
    <row r="23" spans="1:9" x14ac:dyDescent="0.3">
      <c r="F23" s="1"/>
      <c r="G23" s="1"/>
      <c r="H23" s="1"/>
      <c r="I23" s="1"/>
    </row>
    <row r="24" spans="1:9" x14ac:dyDescent="0.3">
      <c r="A24" t="s">
        <v>18</v>
      </c>
      <c r="F24" s="1"/>
      <c r="G24" s="1"/>
      <c r="H24" s="1">
        <v>6.42</v>
      </c>
      <c r="I24" s="1"/>
    </row>
    <row r="25" spans="1:9" x14ac:dyDescent="0.3">
      <c r="F25" s="1"/>
      <c r="G25" s="1"/>
      <c r="H25" s="1"/>
      <c r="I25" s="1"/>
    </row>
    <row r="26" spans="1:9" x14ac:dyDescent="0.3">
      <c r="A26" t="s">
        <v>14</v>
      </c>
      <c r="F26" s="1">
        <v>6.01</v>
      </c>
      <c r="G26" s="1"/>
      <c r="H26" s="1" t="s">
        <v>4</v>
      </c>
      <c r="I26" s="1"/>
    </row>
    <row r="28" spans="1:9" x14ac:dyDescent="0.3">
      <c r="A28" t="s">
        <v>4</v>
      </c>
    </row>
    <row r="29" spans="1:9" x14ac:dyDescent="0.3">
      <c r="A29" t="s">
        <v>9</v>
      </c>
      <c r="H29" s="4">
        <f>SUM(H24-F26)</f>
        <v>0.41000000000000014</v>
      </c>
    </row>
    <row r="30" spans="1:9" x14ac:dyDescent="0.3">
      <c r="A30" t="s">
        <v>21</v>
      </c>
      <c r="H30" s="5">
        <f>SUM(H29/F26)</f>
        <v>6.8219633943427643E-2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4.4" x14ac:dyDescent="0.3"/>
  <cols>
    <col min="1" max="1" width="40.33203125" bestFit="1" customWidth="1"/>
    <col min="2" max="2" width="15.21875" bestFit="1" customWidth="1"/>
    <col min="4" max="4" width="15.21875" bestFit="1" customWidth="1"/>
  </cols>
  <sheetData>
    <row r="1" spans="1:4" ht="23.4" x14ac:dyDescent="0.45">
      <c r="A1" s="17" t="s">
        <v>45</v>
      </c>
      <c r="B1" s="8"/>
      <c r="C1" s="8"/>
      <c r="D1" s="8"/>
    </row>
    <row r="2" spans="1:4" ht="15.6" x14ac:dyDescent="0.3">
      <c r="A2" s="8"/>
      <c r="B2" s="9" t="s">
        <v>16</v>
      </c>
      <c r="C2" s="9"/>
      <c r="D2" s="9" t="s">
        <v>17</v>
      </c>
    </row>
    <row r="3" spans="1:4" ht="15.6" x14ac:dyDescent="0.3">
      <c r="A3" s="8" t="s">
        <v>0</v>
      </c>
      <c r="B3" s="10">
        <f>SUM(B5:B11)</f>
        <v>1043978</v>
      </c>
      <c r="C3" s="10"/>
      <c r="D3" s="10">
        <v>1109624.56</v>
      </c>
    </row>
    <row r="4" spans="1:4" ht="15.6" x14ac:dyDescent="0.3">
      <c r="A4" s="8"/>
      <c r="B4" s="10"/>
      <c r="C4" s="10"/>
      <c r="D4" s="10"/>
    </row>
    <row r="5" spans="1:4" ht="15.6" x14ac:dyDescent="0.3">
      <c r="A5" s="8" t="s">
        <v>1</v>
      </c>
      <c r="B5" s="10">
        <v>10000</v>
      </c>
      <c r="C5" s="10"/>
      <c r="D5" s="10">
        <v>10000</v>
      </c>
    </row>
    <row r="6" spans="1:4" ht="15.6" x14ac:dyDescent="0.3">
      <c r="A6" s="8" t="s">
        <v>10</v>
      </c>
      <c r="B6" s="10"/>
      <c r="C6" s="10"/>
      <c r="D6" s="10">
        <v>1500</v>
      </c>
    </row>
    <row r="7" spans="1:4" ht="15.6" x14ac:dyDescent="0.3">
      <c r="A7" s="8" t="s">
        <v>2</v>
      </c>
      <c r="B7" s="10">
        <v>57000</v>
      </c>
      <c r="C7" s="10"/>
      <c r="D7" s="10">
        <v>30000</v>
      </c>
    </row>
    <row r="8" spans="1:4" ht="15.6" x14ac:dyDescent="0.3">
      <c r="A8" s="8" t="s">
        <v>3</v>
      </c>
      <c r="B8" s="10">
        <v>6900</v>
      </c>
      <c r="C8" s="10"/>
      <c r="D8" s="10">
        <v>5500</v>
      </c>
    </row>
    <row r="9" spans="1:4" ht="15.6" x14ac:dyDescent="0.3">
      <c r="A9" s="8" t="s">
        <v>11</v>
      </c>
      <c r="B9" s="10">
        <v>1500</v>
      </c>
      <c r="C9" s="10"/>
      <c r="D9" s="10">
        <v>10000</v>
      </c>
    </row>
    <row r="10" spans="1:4" ht="15.6" x14ac:dyDescent="0.3">
      <c r="A10" s="8" t="s">
        <v>19</v>
      </c>
      <c r="B10" s="10">
        <v>51664</v>
      </c>
      <c r="C10" s="10"/>
      <c r="D10" s="10"/>
    </row>
    <row r="11" spans="1:4" ht="15.6" x14ac:dyDescent="0.3">
      <c r="A11" s="8" t="s">
        <v>12</v>
      </c>
      <c r="B11" s="10">
        <v>916914</v>
      </c>
      <c r="C11" s="10"/>
      <c r="D11" s="10">
        <v>1134400</v>
      </c>
    </row>
    <row r="12" spans="1:4" ht="15.6" x14ac:dyDescent="0.3">
      <c r="A12" s="8" t="s">
        <v>4</v>
      </c>
      <c r="B12" s="10"/>
      <c r="C12" s="10"/>
      <c r="D12" s="10"/>
    </row>
    <row r="13" spans="1:4" ht="15.6" x14ac:dyDescent="0.3">
      <c r="A13" s="8" t="s">
        <v>30</v>
      </c>
      <c r="B13" s="11">
        <f>SUM(B5:B11)</f>
        <v>1043978</v>
      </c>
      <c r="C13" s="10"/>
      <c r="D13" s="10">
        <f>SUM(D5:D11)</f>
        <v>1191400</v>
      </c>
    </row>
    <row r="14" spans="1:4" ht="16.2" thickBot="1" x14ac:dyDescent="0.35">
      <c r="A14" s="8"/>
      <c r="B14" s="8"/>
      <c r="C14" s="10"/>
      <c r="D14" s="10"/>
    </row>
    <row r="15" spans="1:4" ht="16.2" thickBot="1" x14ac:dyDescent="0.35">
      <c r="A15" s="8" t="s">
        <v>32</v>
      </c>
      <c r="B15" s="11">
        <f>SUM(B13-B3)</f>
        <v>0</v>
      </c>
      <c r="C15" s="10"/>
      <c r="D15" s="15">
        <f>SUM(D13-D3)</f>
        <v>81775.439999999944</v>
      </c>
    </row>
    <row r="16" spans="1:4" ht="15.6" x14ac:dyDescent="0.3">
      <c r="A16" s="8"/>
      <c r="B16" s="8"/>
      <c r="C16" s="10"/>
      <c r="D16" s="10"/>
    </row>
    <row r="17" spans="1:4" ht="15.6" x14ac:dyDescent="0.3">
      <c r="A17" s="8" t="s">
        <v>13</v>
      </c>
      <c r="B17" s="12">
        <v>15500000</v>
      </c>
      <c r="C17" s="10"/>
      <c r="D17" s="12">
        <v>16000000</v>
      </c>
    </row>
    <row r="18" spans="1:4" ht="15.6" x14ac:dyDescent="0.3">
      <c r="A18" s="8"/>
      <c r="B18" s="10"/>
      <c r="C18" s="10"/>
      <c r="D18" s="10"/>
    </row>
    <row r="19" spans="1:4" ht="15.6" x14ac:dyDescent="0.3">
      <c r="A19" s="8" t="s">
        <v>18</v>
      </c>
      <c r="B19" s="10"/>
      <c r="C19" s="10"/>
      <c r="D19" s="10">
        <v>7.09</v>
      </c>
    </row>
    <row r="20" spans="1:4" ht="15.6" x14ac:dyDescent="0.3">
      <c r="A20" s="8"/>
      <c r="B20" s="10"/>
      <c r="C20" s="10"/>
      <c r="D20" s="10"/>
    </row>
    <row r="21" spans="1:4" ht="15.6" x14ac:dyDescent="0.3">
      <c r="A21" s="8" t="s">
        <v>14</v>
      </c>
      <c r="B21" s="10">
        <v>6.01</v>
      </c>
      <c r="C21" s="10"/>
      <c r="D21" s="10" t="s">
        <v>4</v>
      </c>
    </row>
    <row r="22" spans="1:4" ht="15.6" x14ac:dyDescent="0.3">
      <c r="A22" s="8" t="s">
        <v>4</v>
      </c>
      <c r="B22" s="8"/>
      <c r="C22" s="8"/>
      <c r="D22" s="8"/>
    </row>
    <row r="23" spans="1:4" ht="15.6" x14ac:dyDescent="0.3">
      <c r="A23" s="8" t="s">
        <v>9</v>
      </c>
      <c r="B23" s="8"/>
      <c r="C23" s="8"/>
      <c r="D23" s="11">
        <f>SUM(D19-B21)</f>
        <v>1.08</v>
      </c>
    </row>
    <row r="24" spans="1:4" ht="15.6" x14ac:dyDescent="0.3">
      <c r="A24" s="8" t="s">
        <v>21</v>
      </c>
      <c r="B24" s="8"/>
      <c r="C24" s="8"/>
      <c r="D24" s="13">
        <v>0.18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/>
  </sheetViews>
  <sheetFormatPr defaultRowHeight="14.4" x14ac:dyDescent="0.3"/>
  <cols>
    <col min="1" max="1" width="55.33203125" customWidth="1"/>
    <col min="2" max="2" width="14.33203125" bestFit="1" customWidth="1"/>
    <col min="3" max="3" width="10.5546875" bestFit="1" customWidth="1"/>
    <col min="4" max="4" width="15.33203125" bestFit="1" customWidth="1"/>
    <col min="5" max="5" width="12.5546875" bestFit="1" customWidth="1"/>
    <col min="7" max="7" width="14.33203125" bestFit="1" customWidth="1"/>
    <col min="8" max="8" width="10" bestFit="1" customWidth="1"/>
  </cols>
  <sheetData>
    <row r="1" spans="1:4" ht="25.8" x14ac:dyDescent="0.5">
      <c r="A1" s="19" t="s">
        <v>46</v>
      </c>
    </row>
    <row r="3" spans="1:4" x14ac:dyDescent="0.3">
      <c r="B3" s="6" t="s">
        <v>16</v>
      </c>
      <c r="C3" s="6"/>
      <c r="D3" s="6" t="s">
        <v>17</v>
      </c>
    </row>
    <row r="4" spans="1:4" x14ac:dyDescent="0.3">
      <c r="A4" t="s">
        <v>0</v>
      </c>
      <c r="B4" s="1">
        <f>SUM(B7:B14)</f>
        <v>1043978</v>
      </c>
      <c r="C4" s="1"/>
      <c r="D4" s="1">
        <v>1109625</v>
      </c>
    </row>
    <row r="5" spans="1:4" x14ac:dyDescent="0.3">
      <c r="B5" s="1"/>
      <c r="C5" s="1"/>
      <c r="D5" s="1"/>
    </row>
    <row r="6" spans="1:4" x14ac:dyDescent="0.3">
      <c r="B6" s="1"/>
      <c r="C6" s="1"/>
      <c r="D6" s="1"/>
    </row>
    <row r="7" spans="1:4" x14ac:dyDescent="0.3">
      <c r="A7" t="s">
        <v>1</v>
      </c>
      <c r="B7" s="1">
        <v>10000</v>
      </c>
      <c r="C7" s="1"/>
      <c r="D7" s="1">
        <v>10000</v>
      </c>
    </row>
    <row r="8" spans="1:4" x14ac:dyDescent="0.3">
      <c r="A8" t="s">
        <v>10</v>
      </c>
      <c r="B8" s="1"/>
      <c r="C8" s="1"/>
      <c r="D8" s="1">
        <v>1500</v>
      </c>
    </row>
    <row r="9" spans="1:4" x14ac:dyDescent="0.3">
      <c r="A9" t="s">
        <v>2</v>
      </c>
      <c r="B9" s="1">
        <v>57000</v>
      </c>
      <c r="C9" s="1"/>
      <c r="D9" s="1">
        <v>30000</v>
      </c>
    </row>
    <row r="10" spans="1:4" x14ac:dyDescent="0.3">
      <c r="A10" t="s">
        <v>3</v>
      </c>
      <c r="B10" s="1">
        <v>6900</v>
      </c>
      <c r="C10" s="1"/>
      <c r="D10" s="1">
        <v>5500</v>
      </c>
    </row>
    <row r="11" spans="1:4" x14ac:dyDescent="0.3">
      <c r="A11" t="s">
        <v>11</v>
      </c>
      <c r="B11" s="1">
        <v>1500</v>
      </c>
      <c r="C11" s="1"/>
      <c r="D11" s="1">
        <v>10000</v>
      </c>
    </row>
    <row r="12" spans="1:4" x14ac:dyDescent="0.3">
      <c r="A12" t="s">
        <v>19</v>
      </c>
      <c r="B12" s="1">
        <v>51664</v>
      </c>
      <c r="C12" s="1"/>
      <c r="D12" s="1"/>
    </row>
    <row r="13" spans="1:4" x14ac:dyDescent="0.3">
      <c r="A13" t="s">
        <v>23</v>
      </c>
      <c r="B13" s="1"/>
      <c r="C13" s="1"/>
      <c r="D13" s="1">
        <f>SUM(E32*D32*4)+(E33*D33*4)+(E34*D34*4)+(E35*D35*4)+(E36*D36*4)+(E37*D37*4)+(E38*D38*4)</f>
        <v>180860</v>
      </c>
    </row>
    <row r="14" spans="1:4" x14ac:dyDescent="0.3">
      <c r="A14" t="s">
        <v>12</v>
      </c>
      <c r="B14" s="1">
        <v>916914</v>
      </c>
      <c r="C14" s="1"/>
      <c r="D14" s="1">
        <f>SUM(E21:E23)</f>
        <v>782216</v>
      </c>
    </row>
    <row r="15" spans="1:4" x14ac:dyDescent="0.3">
      <c r="A15" t="s">
        <v>4</v>
      </c>
      <c r="B15" s="1"/>
      <c r="C15" s="1"/>
      <c r="D15" s="1"/>
    </row>
    <row r="16" spans="1:4" x14ac:dyDescent="0.3">
      <c r="A16" t="s">
        <v>30</v>
      </c>
      <c r="B16" s="1">
        <f>SUM(B7:B14)</f>
        <v>1043978</v>
      </c>
      <c r="C16" s="1"/>
      <c r="D16" s="1">
        <f>SUM(D7:D14)</f>
        <v>1020076</v>
      </c>
    </row>
    <row r="17" spans="1:5" ht="15" thickBot="1" x14ac:dyDescent="0.35">
      <c r="B17" s="1"/>
      <c r="C17" s="1"/>
      <c r="D17" s="1"/>
    </row>
    <row r="18" spans="1:5" ht="15" thickBot="1" x14ac:dyDescent="0.35">
      <c r="A18" t="s">
        <v>41</v>
      </c>
      <c r="B18" s="1">
        <f>SUM(B16-B4)</f>
        <v>0</v>
      </c>
      <c r="C18" s="1"/>
      <c r="D18" s="16">
        <f>SUM(D16-D4)</f>
        <v>-89549</v>
      </c>
    </row>
    <row r="19" spans="1:5" x14ac:dyDescent="0.3">
      <c r="B19" s="1"/>
      <c r="C19" s="1"/>
      <c r="D19" s="1"/>
    </row>
    <row r="20" spans="1:5" x14ac:dyDescent="0.3">
      <c r="B20" s="1"/>
      <c r="C20" s="1"/>
      <c r="D20" s="1"/>
    </row>
    <row r="21" spans="1:5" x14ac:dyDescent="0.3">
      <c r="A21" t="s">
        <v>27</v>
      </c>
      <c r="B21" s="1"/>
      <c r="C21" s="7"/>
      <c r="D21" s="2">
        <v>9734280</v>
      </c>
      <c r="E21" s="1">
        <v>398132</v>
      </c>
    </row>
    <row r="22" spans="1:5" x14ac:dyDescent="0.3">
      <c r="A22" t="s">
        <v>28</v>
      </c>
      <c r="B22" s="1"/>
      <c r="C22" s="7"/>
      <c r="D22" s="2">
        <v>3418524</v>
      </c>
      <c r="E22" s="1">
        <v>209552</v>
      </c>
    </row>
    <row r="23" spans="1:5" x14ac:dyDescent="0.3">
      <c r="A23" t="s">
        <v>29</v>
      </c>
      <c r="B23" s="1"/>
      <c r="C23" s="7"/>
      <c r="D23" s="2">
        <v>2847196</v>
      </c>
      <c r="E23" s="1">
        <v>174532</v>
      </c>
    </row>
    <row r="24" spans="1:5" x14ac:dyDescent="0.3">
      <c r="A24" t="s">
        <v>13</v>
      </c>
      <c r="B24" s="2">
        <v>15500000</v>
      </c>
      <c r="C24" s="1"/>
      <c r="D24" s="2">
        <f>SUM(D21:D23)</f>
        <v>16000000</v>
      </c>
    </row>
    <row r="25" spans="1:5" x14ac:dyDescent="0.3">
      <c r="B25" s="1"/>
      <c r="C25" s="1"/>
      <c r="D25" s="2"/>
    </row>
    <row r="26" spans="1:5" x14ac:dyDescent="0.3">
      <c r="A26" t="s">
        <v>24</v>
      </c>
      <c r="B26" s="1"/>
      <c r="C26" s="1"/>
      <c r="D26" s="1">
        <v>4.9000000000000004</v>
      </c>
    </row>
    <row r="27" spans="1:5" x14ac:dyDescent="0.3">
      <c r="A27" t="s">
        <v>25</v>
      </c>
      <c r="B27" s="1"/>
      <c r="C27" s="1"/>
      <c r="D27" s="1">
        <v>6.13</v>
      </c>
    </row>
    <row r="28" spans="1:5" x14ac:dyDescent="0.3">
      <c r="A28" t="s">
        <v>26</v>
      </c>
      <c r="B28" s="1"/>
      <c r="C28" s="1"/>
      <c r="D28" s="1">
        <v>6.13</v>
      </c>
    </row>
    <row r="29" spans="1:5" x14ac:dyDescent="0.3">
      <c r="A29" t="s">
        <v>14</v>
      </c>
      <c r="B29" s="1">
        <v>6.01</v>
      </c>
      <c r="C29" s="1"/>
      <c r="D29" s="1"/>
    </row>
    <row r="30" spans="1:5" x14ac:dyDescent="0.3">
      <c r="B30" s="1"/>
      <c r="C30" s="1"/>
      <c r="D30" s="1"/>
    </row>
    <row r="31" spans="1:5" x14ac:dyDescent="0.3">
      <c r="B31" s="1"/>
      <c r="C31" s="1"/>
      <c r="D31" s="1"/>
      <c r="E31" t="s">
        <v>40</v>
      </c>
    </row>
    <row r="32" spans="1:5" x14ac:dyDescent="0.3">
      <c r="A32" t="s">
        <v>33</v>
      </c>
      <c r="B32" s="1"/>
      <c r="C32" s="1"/>
      <c r="D32" s="1">
        <v>20</v>
      </c>
      <c r="E32">
        <v>2136</v>
      </c>
    </row>
    <row r="33" spans="1:7" x14ac:dyDescent="0.3">
      <c r="A33" t="s">
        <v>34</v>
      </c>
      <c r="B33" s="1"/>
      <c r="C33" s="1"/>
      <c r="D33" s="1">
        <v>25</v>
      </c>
      <c r="E33">
        <v>0</v>
      </c>
    </row>
    <row r="34" spans="1:7" x14ac:dyDescent="0.3">
      <c r="A34" t="s">
        <v>35</v>
      </c>
      <c r="B34" s="1"/>
      <c r="C34" s="1"/>
      <c r="D34" s="1">
        <v>30</v>
      </c>
      <c r="E34">
        <v>35</v>
      </c>
    </row>
    <row r="35" spans="1:7" x14ac:dyDescent="0.3">
      <c r="A35" t="s">
        <v>36</v>
      </c>
      <c r="B35" s="1"/>
      <c r="C35" s="1"/>
      <c r="D35" s="1">
        <v>40</v>
      </c>
      <c r="E35">
        <v>23</v>
      </c>
    </row>
    <row r="36" spans="1:7" x14ac:dyDescent="0.3">
      <c r="A36" t="s">
        <v>37</v>
      </c>
      <c r="B36" s="1"/>
      <c r="C36" s="1"/>
      <c r="D36" s="1">
        <v>70</v>
      </c>
      <c r="E36">
        <v>2</v>
      </c>
    </row>
    <row r="37" spans="1:7" x14ac:dyDescent="0.3">
      <c r="A37" t="s">
        <v>38</v>
      </c>
      <c r="B37" s="1"/>
      <c r="C37" s="1"/>
      <c r="D37" s="1">
        <v>115</v>
      </c>
      <c r="E37">
        <v>1</v>
      </c>
    </row>
    <row r="38" spans="1:7" x14ac:dyDescent="0.3">
      <c r="A38" t="s">
        <v>39</v>
      </c>
      <c r="B38" s="1"/>
      <c r="C38" s="1"/>
      <c r="D38" s="1">
        <v>135</v>
      </c>
      <c r="E38">
        <v>2</v>
      </c>
      <c r="G38" s="1"/>
    </row>
    <row r="39" spans="1:7" x14ac:dyDescent="0.3">
      <c r="B39" s="1"/>
      <c r="C39" s="1"/>
      <c r="D39" s="1"/>
      <c r="G39" s="1"/>
    </row>
    <row r="40" spans="1:7" x14ac:dyDescent="0.3">
      <c r="B40" s="1"/>
      <c r="C40" s="1"/>
      <c r="D40" s="1"/>
      <c r="G40" s="1"/>
    </row>
    <row r="41" spans="1:7" x14ac:dyDescent="0.3">
      <c r="C41" s="1"/>
      <c r="D41" s="1" t="s">
        <v>4</v>
      </c>
    </row>
    <row r="43" spans="1:7" x14ac:dyDescent="0.3">
      <c r="A43" t="s">
        <v>4</v>
      </c>
    </row>
  </sheetData>
  <pageMargins left="0.7" right="0.7" top="0.75" bottom="0.75" header="0.3" footer="0.3"/>
  <pageSetup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8" sqref="D18"/>
    </sheetView>
  </sheetViews>
  <sheetFormatPr defaultRowHeight="14.4" x14ac:dyDescent="0.3"/>
  <cols>
    <col min="1" max="1" width="46.44140625" bestFit="1" customWidth="1"/>
    <col min="2" max="2" width="15.33203125" bestFit="1" customWidth="1"/>
    <col min="4" max="4" width="15" bestFit="1" customWidth="1"/>
  </cols>
  <sheetData>
    <row r="1" spans="1:5" ht="23.4" x14ac:dyDescent="0.45">
      <c r="A1" s="20" t="s">
        <v>47</v>
      </c>
    </row>
    <row r="4" spans="1:5" x14ac:dyDescent="0.3">
      <c r="B4" s="6" t="s">
        <v>16</v>
      </c>
      <c r="C4" s="6"/>
      <c r="D4" s="6" t="s">
        <v>17</v>
      </c>
    </row>
    <row r="5" spans="1:5" x14ac:dyDescent="0.3">
      <c r="A5" t="s">
        <v>0</v>
      </c>
      <c r="B5" s="1">
        <f>SUM(B8:B14)</f>
        <v>1412166</v>
      </c>
      <c r="C5" s="1"/>
      <c r="D5" s="1">
        <v>1247680</v>
      </c>
      <c r="E5" s="1"/>
    </row>
    <row r="6" spans="1:5" x14ac:dyDescent="0.3">
      <c r="B6" s="1"/>
      <c r="C6" s="1"/>
      <c r="D6" s="1"/>
      <c r="E6" s="1"/>
    </row>
    <row r="7" spans="1:5" x14ac:dyDescent="0.3">
      <c r="B7" s="1"/>
      <c r="C7" s="1"/>
      <c r="D7" s="1"/>
      <c r="E7" s="1"/>
    </row>
    <row r="8" spans="1:5" x14ac:dyDescent="0.3">
      <c r="A8" t="s">
        <v>1</v>
      </c>
      <c r="B8" s="1">
        <v>20000</v>
      </c>
      <c r="C8" s="1"/>
      <c r="D8" s="1">
        <v>20000</v>
      </c>
      <c r="E8" s="1"/>
    </row>
    <row r="9" spans="1:5" x14ac:dyDescent="0.3">
      <c r="A9" t="s">
        <v>2</v>
      </c>
      <c r="B9" s="1">
        <v>82000</v>
      </c>
      <c r="C9" s="1"/>
      <c r="D9" s="1">
        <v>30000</v>
      </c>
      <c r="E9" s="1"/>
    </row>
    <row r="10" spans="1:5" x14ac:dyDescent="0.3">
      <c r="A10" t="s">
        <v>3</v>
      </c>
      <c r="B10" s="1">
        <v>6500</v>
      </c>
      <c r="C10" s="1"/>
      <c r="D10" s="1">
        <v>5000</v>
      </c>
      <c r="E10" s="1"/>
    </row>
    <row r="11" spans="1:5" x14ac:dyDescent="0.3">
      <c r="A11" t="s">
        <v>5</v>
      </c>
      <c r="B11" s="1">
        <v>310000</v>
      </c>
      <c r="C11" s="1"/>
      <c r="D11" s="1">
        <v>249000</v>
      </c>
      <c r="E11" s="1"/>
    </row>
    <row r="12" spans="1:5" x14ac:dyDescent="0.3">
      <c r="A12" t="s">
        <v>20</v>
      </c>
      <c r="B12" s="1">
        <v>2200</v>
      </c>
      <c r="C12" s="1"/>
      <c r="D12" s="1">
        <v>2000</v>
      </c>
      <c r="E12" s="1"/>
    </row>
    <row r="13" spans="1:5" x14ac:dyDescent="0.3">
      <c r="A13" t="s">
        <v>19</v>
      </c>
      <c r="B13" s="1">
        <v>26127</v>
      </c>
      <c r="C13" s="1"/>
      <c r="D13" s="1"/>
      <c r="E13" s="1"/>
    </row>
    <row r="14" spans="1:5" x14ac:dyDescent="0.3">
      <c r="A14" t="s">
        <v>6</v>
      </c>
      <c r="B14" s="1">
        <v>965339</v>
      </c>
      <c r="C14" s="1"/>
      <c r="D14" s="1">
        <v>1127060</v>
      </c>
      <c r="E14" s="1"/>
    </row>
    <row r="15" spans="1:5" x14ac:dyDescent="0.3">
      <c r="A15" t="s">
        <v>4</v>
      </c>
    </row>
    <row r="16" spans="1:5" x14ac:dyDescent="0.3">
      <c r="A16" t="s">
        <v>31</v>
      </c>
      <c r="B16" s="4">
        <f>SUM(B8:B15)</f>
        <v>1412166</v>
      </c>
      <c r="D16" s="4">
        <f>SUM(D8:D14)</f>
        <v>1433060</v>
      </c>
    </row>
    <row r="17" spans="1:4" ht="15" thickBot="1" x14ac:dyDescent="0.35"/>
    <row r="18" spans="1:4" ht="15" thickBot="1" x14ac:dyDescent="0.35">
      <c r="A18" t="s">
        <v>32</v>
      </c>
      <c r="B18" s="4">
        <f>SUM(B16-B5)</f>
        <v>0</v>
      </c>
      <c r="D18" s="21">
        <f>SUM(D16-D5)</f>
        <v>185380</v>
      </c>
    </row>
    <row r="22" spans="1:4" x14ac:dyDescent="0.3">
      <c r="A22" t="s">
        <v>15</v>
      </c>
      <c r="B22" s="2">
        <v>10086290</v>
      </c>
      <c r="D22" s="3">
        <v>9400000</v>
      </c>
    </row>
    <row r="24" spans="1:4" x14ac:dyDescent="0.3">
      <c r="A24" t="s">
        <v>7</v>
      </c>
      <c r="D24" s="1">
        <v>11.99</v>
      </c>
    </row>
    <row r="26" spans="1:4" x14ac:dyDescent="0.3">
      <c r="A26" t="s">
        <v>8</v>
      </c>
      <c r="B26" s="1">
        <v>10.49</v>
      </c>
    </row>
    <row r="28" spans="1:4" x14ac:dyDescent="0.3">
      <c r="A28" t="s">
        <v>9</v>
      </c>
      <c r="D28" s="4">
        <f>SUM(D24-B26)</f>
        <v>1.5</v>
      </c>
    </row>
    <row r="29" spans="1:4" x14ac:dyDescent="0.3">
      <c r="A29" t="s">
        <v>21</v>
      </c>
      <c r="D29" s="5">
        <f>SUM(D28/B26)</f>
        <v>0.14299332697807435</v>
      </c>
    </row>
    <row r="32" spans="1:4" x14ac:dyDescent="0.3">
      <c r="D32" s="1">
        <v>304200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F20" sqref="F20"/>
    </sheetView>
  </sheetViews>
  <sheetFormatPr defaultRowHeight="14.4" x14ac:dyDescent="0.3"/>
  <cols>
    <col min="1" max="1" width="40.44140625" bestFit="1" customWidth="1"/>
    <col min="2" max="2" width="15.21875" bestFit="1" customWidth="1"/>
    <col min="4" max="4" width="15.21875" bestFit="1" customWidth="1"/>
  </cols>
  <sheetData>
    <row r="1" spans="1:5" ht="23.4" x14ac:dyDescent="0.45">
      <c r="A1" s="17" t="s">
        <v>48</v>
      </c>
      <c r="B1" s="8"/>
      <c r="C1" s="8"/>
      <c r="D1" s="8"/>
    </row>
    <row r="2" spans="1:5" ht="15.6" x14ac:dyDescent="0.3">
      <c r="A2" s="8"/>
      <c r="B2" s="9" t="s">
        <v>16</v>
      </c>
      <c r="C2" s="9"/>
      <c r="D2" s="9" t="s">
        <v>17</v>
      </c>
    </row>
    <row r="3" spans="1:5" ht="15.6" x14ac:dyDescent="0.3">
      <c r="A3" s="8" t="s">
        <v>0</v>
      </c>
      <c r="B3" s="10">
        <f>SUM(B6:B12)</f>
        <v>1412166</v>
      </c>
      <c r="C3" s="10"/>
      <c r="D3" s="10">
        <v>1247680</v>
      </c>
      <c r="E3" s="1"/>
    </row>
    <row r="4" spans="1:5" ht="15.6" x14ac:dyDescent="0.3">
      <c r="A4" s="8"/>
      <c r="B4" s="10"/>
      <c r="C4" s="10"/>
      <c r="D4" s="10"/>
      <c r="E4" s="1"/>
    </row>
    <row r="5" spans="1:5" ht="15.6" x14ac:dyDescent="0.3">
      <c r="A5" s="8"/>
      <c r="B5" s="10"/>
      <c r="C5" s="10"/>
      <c r="D5" s="10"/>
      <c r="E5" s="1"/>
    </row>
    <row r="6" spans="1:5" ht="15.6" x14ac:dyDescent="0.3">
      <c r="A6" s="8" t="s">
        <v>1</v>
      </c>
      <c r="B6" s="10">
        <v>20000</v>
      </c>
      <c r="C6" s="10"/>
      <c r="D6" s="10">
        <v>20000</v>
      </c>
      <c r="E6" s="1"/>
    </row>
    <row r="7" spans="1:5" ht="15.6" x14ac:dyDescent="0.3">
      <c r="A7" s="8" t="s">
        <v>2</v>
      </c>
      <c r="B7" s="10">
        <v>82000</v>
      </c>
      <c r="C7" s="10"/>
      <c r="D7" s="10">
        <v>30000</v>
      </c>
      <c r="E7" s="1"/>
    </row>
    <row r="8" spans="1:5" ht="15.6" x14ac:dyDescent="0.3">
      <c r="A8" s="8" t="s">
        <v>3</v>
      </c>
      <c r="B8" s="10">
        <v>6500</v>
      </c>
      <c r="C8" s="10"/>
      <c r="D8" s="10">
        <v>5000</v>
      </c>
      <c r="E8" s="1"/>
    </row>
    <row r="9" spans="1:5" ht="15.6" x14ac:dyDescent="0.3">
      <c r="A9" s="8" t="s">
        <v>5</v>
      </c>
      <c r="B9" s="10">
        <v>310000</v>
      </c>
      <c r="C9" s="10"/>
      <c r="D9" s="10">
        <v>249000</v>
      </c>
      <c r="E9" s="1"/>
    </row>
    <row r="10" spans="1:5" ht="15.6" x14ac:dyDescent="0.3">
      <c r="A10" s="8" t="s">
        <v>20</v>
      </c>
      <c r="B10" s="10">
        <v>2200</v>
      </c>
      <c r="C10" s="10"/>
      <c r="D10" s="10">
        <v>2000</v>
      </c>
      <c r="E10" s="1"/>
    </row>
    <row r="11" spans="1:5" ht="15.6" x14ac:dyDescent="0.3">
      <c r="A11" s="8" t="s">
        <v>19</v>
      </c>
      <c r="B11" s="10">
        <v>26127</v>
      </c>
      <c r="C11" s="10"/>
      <c r="D11" s="10"/>
      <c r="E11" s="1"/>
    </row>
    <row r="12" spans="1:5" ht="15.6" x14ac:dyDescent="0.3">
      <c r="A12" s="8" t="s">
        <v>6</v>
      </c>
      <c r="B12" s="10">
        <v>965339</v>
      </c>
      <c r="C12" s="10"/>
      <c r="D12" s="10">
        <v>1084760</v>
      </c>
      <c r="E12" s="1"/>
    </row>
    <row r="13" spans="1:5" ht="15.6" x14ac:dyDescent="0.3">
      <c r="A13" s="8" t="s">
        <v>4</v>
      </c>
      <c r="B13" s="8"/>
      <c r="C13" s="8"/>
      <c r="D13" s="8"/>
    </row>
    <row r="14" spans="1:5" ht="15.6" x14ac:dyDescent="0.3">
      <c r="A14" s="8" t="s">
        <v>30</v>
      </c>
      <c r="B14" s="11">
        <f>SUM(B6:B13)</f>
        <v>1412166</v>
      </c>
      <c r="C14" s="8"/>
      <c r="D14" s="11">
        <f>SUM(D6:D12)</f>
        <v>1390760</v>
      </c>
    </row>
    <row r="15" spans="1:5" ht="16.2" thickBot="1" x14ac:dyDescent="0.35">
      <c r="A15" s="8"/>
      <c r="B15" s="8"/>
      <c r="C15" s="8"/>
      <c r="D15" s="8"/>
    </row>
    <row r="16" spans="1:5" ht="16.2" thickBot="1" x14ac:dyDescent="0.35">
      <c r="A16" s="8" t="s">
        <v>32</v>
      </c>
      <c r="B16" s="11">
        <f>SUM(B14-B3)</f>
        <v>0</v>
      </c>
      <c r="C16" s="8"/>
      <c r="D16" s="22">
        <f>SUM(D14-D3)</f>
        <v>143080</v>
      </c>
    </row>
    <row r="17" spans="1:4" ht="15.6" x14ac:dyDescent="0.3">
      <c r="A17" s="8"/>
      <c r="B17" s="8"/>
      <c r="C17" s="8"/>
      <c r="D17" s="8"/>
    </row>
    <row r="18" spans="1:4" ht="15.6" x14ac:dyDescent="0.3">
      <c r="A18" s="8" t="s">
        <v>15</v>
      </c>
      <c r="B18" s="12">
        <v>10086290</v>
      </c>
      <c r="C18" s="8"/>
      <c r="D18" s="14">
        <v>9400000</v>
      </c>
    </row>
    <row r="19" spans="1:4" ht="15.6" x14ac:dyDescent="0.3">
      <c r="A19" s="8"/>
      <c r="B19" s="8"/>
      <c r="C19" s="8"/>
      <c r="D19" s="8"/>
    </row>
    <row r="20" spans="1:4" ht="15.6" x14ac:dyDescent="0.3">
      <c r="A20" s="8" t="s">
        <v>7</v>
      </c>
      <c r="B20" s="8"/>
      <c r="C20" s="8"/>
      <c r="D20" s="10">
        <v>11.54</v>
      </c>
    </row>
    <row r="21" spans="1:4" ht="15.6" x14ac:dyDescent="0.3">
      <c r="A21" s="8"/>
      <c r="B21" s="8"/>
      <c r="C21" s="8"/>
      <c r="D21" s="8"/>
    </row>
    <row r="22" spans="1:4" ht="15.6" x14ac:dyDescent="0.3">
      <c r="A22" s="8" t="s">
        <v>8</v>
      </c>
      <c r="B22" s="10">
        <v>10.49</v>
      </c>
      <c r="C22" s="8"/>
      <c r="D22" s="8"/>
    </row>
    <row r="23" spans="1:4" ht="15.6" x14ac:dyDescent="0.3">
      <c r="A23" s="8"/>
      <c r="B23" s="8"/>
      <c r="C23" s="8"/>
      <c r="D23" s="8"/>
    </row>
    <row r="24" spans="1:4" ht="15.6" x14ac:dyDescent="0.3">
      <c r="A24" s="8" t="s">
        <v>9</v>
      </c>
      <c r="B24" s="8"/>
      <c r="C24" s="8"/>
      <c r="D24" s="11">
        <f>SUM(D20-B22)</f>
        <v>1.0499999999999989</v>
      </c>
    </row>
    <row r="25" spans="1:4" ht="15.6" x14ac:dyDescent="0.3">
      <c r="A25" s="8" t="s">
        <v>21</v>
      </c>
      <c r="B25" s="8"/>
      <c r="C25" s="8"/>
      <c r="D25" s="13">
        <f>SUM(D24/B22)</f>
        <v>0.10009532888465195</v>
      </c>
    </row>
  </sheetData>
  <pageMargins left="0.7" right="0.7" top="0.75" bottom="0.75" header="0.3" footer="0.3"/>
  <pageSetup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B14" sqref="B14"/>
    </sheetView>
  </sheetViews>
  <sheetFormatPr defaultRowHeight="14.4" x14ac:dyDescent="0.3"/>
  <cols>
    <col min="1" max="1" width="55.6640625" bestFit="1" customWidth="1"/>
    <col min="2" max="2" width="14.33203125" bestFit="1" customWidth="1"/>
    <col min="4" max="4" width="14.33203125" bestFit="1" customWidth="1"/>
    <col min="5" max="5" width="12.109375" customWidth="1"/>
  </cols>
  <sheetData>
    <row r="1" spans="1:5" ht="23.4" x14ac:dyDescent="0.45">
      <c r="A1" s="17" t="s">
        <v>49</v>
      </c>
    </row>
    <row r="3" spans="1:5" x14ac:dyDescent="0.3">
      <c r="B3" s="6" t="s">
        <v>16</v>
      </c>
      <c r="C3" s="6"/>
      <c r="D3" s="6" t="s">
        <v>17</v>
      </c>
    </row>
    <row r="4" spans="1:5" x14ac:dyDescent="0.3">
      <c r="A4" t="s">
        <v>0</v>
      </c>
      <c r="B4" s="1">
        <f>SUM(B7:B14)</f>
        <v>1412166</v>
      </c>
      <c r="C4" s="1"/>
      <c r="D4" s="1">
        <v>1247680</v>
      </c>
      <c r="E4" s="1"/>
    </row>
    <row r="5" spans="1:5" x14ac:dyDescent="0.3">
      <c r="B5" s="1"/>
      <c r="C5" s="1"/>
      <c r="D5" s="1"/>
      <c r="E5" s="1"/>
    </row>
    <row r="6" spans="1:5" x14ac:dyDescent="0.3">
      <c r="B6" s="1"/>
      <c r="C6" s="1"/>
      <c r="D6" s="1"/>
      <c r="E6" s="1"/>
    </row>
    <row r="7" spans="1:5" x14ac:dyDescent="0.3">
      <c r="A7" t="s">
        <v>1</v>
      </c>
      <c r="B7" s="1">
        <v>20000</v>
      </c>
      <c r="C7" s="1"/>
      <c r="D7" s="1">
        <v>20000</v>
      </c>
      <c r="E7" s="1"/>
    </row>
    <row r="8" spans="1:5" x14ac:dyDescent="0.3">
      <c r="A8" t="s">
        <v>2</v>
      </c>
      <c r="B8" s="1">
        <v>82000</v>
      </c>
      <c r="C8" s="1"/>
      <c r="D8" s="1">
        <v>30000</v>
      </c>
      <c r="E8" s="1"/>
    </row>
    <row r="9" spans="1:5" x14ac:dyDescent="0.3">
      <c r="A9" t="s">
        <v>3</v>
      </c>
      <c r="B9" s="1">
        <v>6500</v>
      </c>
      <c r="C9" s="1"/>
      <c r="D9" s="1">
        <v>5000</v>
      </c>
      <c r="E9" s="1"/>
    </row>
    <row r="10" spans="1:5" x14ac:dyDescent="0.3">
      <c r="A10" t="s">
        <v>5</v>
      </c>
      <c r="B10" s="1">
        <v>310000</v>
      </c>
      <c r="C10" s="1"/>
      <c r="D10" s="1">
        <v>249000</v>
      </c>
      <c r="E10" s="1"/>
    </row>
    <row r="11" spans="1:5" x14ac:dyDescent="0.3">
      <c r="A11" t="s">
        <v>20</v>
      </c>
      <c r="B11" s="1">
        <v>2200</v>
      </c>
      <c r="C11" s="1"/>
      <c r="D11" s="1">
        <v>2000</v>
      </c>
      <c r="E11" s="1"/>
    </row>
    <row r="12" spans="1:5" x14ac:dyDescent="0.3">
      <c r="A12" t="s">
        <v>19</v>
      </c>
      <c r="B12" s="1">
        <v>26127</v>
      </c>
      <c r="C12" s="1"/>
      <c r="D12" s="1"/>
      <c r="E12" s="1"/>
    </row>
    <row r="13" spans="1:5" x14ac:dyDescent="0.3">
      <c r="A13" t="s">
        <v>22</v>
      </c>
      <c r="B13" s="1"/>
      <c r="C13" s="1"/>
      <c r="D13" s="1">
        <f>SUM(E26*D26*4)+(E27*D27*4)+(E28*D28*4)+(E29*D29*4)+(E30*D30*4)+(E31*D31*4)+(E32*D32*4)</f>
        <v>115140</v>
      </c>
      <c r="E13" s="1"/>
    </row>
    <row r="14" spans="1:5" x14ac:dyDescent="0.3">
      <c r="A14" t="s">
        <v>6</v>
      </c>
      <c r="B14" s="1">
        <v>965339</v>
      </c>
      <c r="C14" s="1"/>
      <c r="D14" s="1">
        <v>922140</v>
      </c>
      <c r="E14" s="1"/>
    </row>
    <row r="15" spans="1:5" x14ac:dyDescent="0.3">
      <c r="A15" t="s">
        <v>4</v>
      </c>
    </row>
    <row r="16" spans="1:5" x14ac:dyDescent="0.3">
      <c r="A16" t="s">
        <v>30</v>
      </c>
      <c r="B16" s="4">
        <f>SUM(B7:B14)</f>
        <v>1412166</v>
      </c>
      <c r="D16" s="4">
        <f>SUM(D7:D14)</f>
        <v>1343280</v>
      </c>
    </row>
    <row r="17" spans="1:5" ht="15" thickBot="1" x14ac:dyDescent="0.35"/>
    <row r="18" spans="1:5" ht="15" thickBot="1" x14ac:dyDescent="0.35">
      <c r="A18" t="s">
        <v>41</v>
      </c>
      <c r="B18" s="4">
        <f>SUM(B16-B4)</f>
        <v>0</v>
      </c>
      <c r="D18" s="21">
        <f>SUM(D16-D4)</f>
        <v>95600</v>
      </c>
    </row>
    <row r="20" spans="1:5" x14ac:dyDescent="0.3">
      <c r="A20" t="s">
        <v>13</v>
      </c>
      <c r="D20" s="3">
        <v>9400000</v>
      </c>
    </row>
    <row r="21" spans="1:5" ht="12.75" customHeight="1" x14ac:dyDescent="0.3"/>
    <row r="22" spans="1:5" ht="12.75" customHeight="1" x14ac:dyDescent="0.3"/>
    <row r="23" spans="1:5" x14ac:dyDescent="0.3">
      <c r="A23" t="s">
        <v>42</v>
      </c>
      <c r="D23">
        <v>9.81</v>
      </c>
    </row>
    <row r="24" spans="1:5" ht="12.75" customHeight="1" x14ac:dyDescent="0.3">
      <c r="A24" t="s">
        <v>8</v>
      </c>
      <c r="B24" s="1">
        <v>10.49</v>
      </c>
    </row>
    <row r="25" spans="1:5" x14ac:dyDescent="0.3">
      <c r="E25" t="s">
        <v>43</v>
      </c>
    </row>
    <row r="26" spans="1:5" x14ac:dyDescent="0.3">
      <c r="A26" t="s">
        <v>33</v>
      </c>
      <c r="D26" s="1">
        <v>20</v>
      </c>
      <c r="E26">
        <v>1328</v>
      </c>
    </row>
    <row r="27" spans="1:5" x14ac:dyDescent="0.3">
      <c r="A27" t="s">
        <v>34</v>
      </c>
      <c r="D27" s="1">
        <v>25</v>
      </c>
      <c r="E27">
        <v>0</v>
      </c>
    </row>
    <row r="28" spans="1:5" x14ac:dyDescent="0.3">
      <c r="A28" t="s">
        <v>35</v>
      </c>
      <c r="D28" s="1">
        <v>30</v>
      </c>
      <c r="E28">
        <v>35</v>
      </c>
    </row>
    <row r="29" spans="1:5" x14ac:dyDescent="0.3">
      <c r="A29" t="s">
        <v>36</v>
      </c>
      <c r="D29" s="1">
        <v>40</v>
      </c>
      <c r="E29">
        <v>23</v>
      </c>
    </row>
    <row r="30" spans="1:5" x14ac:dyDescent="0.3">
      <c r="A30" t="s">
        <v>37</v>
      </c>
      <c r="B30" s="2" t="s">
        <v>4</v>
      </c>
      <c r="D30" s="1">
        <v>70</v>
      </c>
      <c r="E30">
        <v>2</v>
      </c>
    </row>
    <row r="31" spans="1:5" x14ac:dyDescent="0.3">
      <c r="A31" t="s">
        <v>38</v>
      </c>
      <c r="D31" s="1">
        <v>115</v>
      </c>
      <c r="E31">
        <v>1</v>
      </c>
    </row>
    <row r="32" spans="1:5" x14ac:dyDescent="0.3">
      <c r="A32" t="s">
        <v>39</v>
      </c>
      <c r="D32" s="1">
        <v>135</v>
      </c>
      <c r="E32">
        <v>0</v>
      </c>
    </row>
    <row r="36" spans="4:4" x14ac:dyDescent="0.3">
      <c r="D36" s="4" t="s">
        <v>4</v>
      </c>
    </row>
    <row r="37" spans="4:4" x14ac:dyDescent="0.3">
      <c r="D37" s="5" t="s">
        <v>4</v>
      </c>
    </row>
  </sheetData>
  <pageMargins left="0.7" right="0.7" top="0.75" bottom="0.75" header="0.3" footer="0.3"/>
  <pageSetup scale="9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Wright Pierce Water Calculation</vt:lpstr>
      <vt:lpstr>Raftelis Water Calculation 1</vt:lpstr>
      <vt:lpstr>Raftelis Water Calculation 2</vt:lpstr>
      <vt:lpstr>Wright Pierce Sewer Calculation</vt:lpstr>
      <vt:lpstr>Raftelis Sewer Calculation 1</vt:lpstr>
      <vt:lpstr>Raftelis Sewer Calculation 2</vt:lpstr>
      <vt:lpstr>'Raftelis Sewer Calculation 1'!Print_Area</vt:lpstr>
      <vt:lpstr>'Raftelis Water Calculation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Goguen</dc:creator>
  <cp:lastModifiedBy>Justin Sultzbach</cp:lastModifiedBy>
  <cp:lastPrinted>2022-03-24T17:49:51Z</cp:lastPrinted>
  <dcterms:created xsi:type="dcterms:W3CDTF">2022-03-14T15:27:26Z</dcterms:created>
  <dcterms:modified xsi:type="dcterms:W3CDTF">2022-03-25T14:03:50Z</dcterms:modified>
</cp:coreProperties>
</file>